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defaultThemeVersion="124226" filterPrivacy="1"/>
  <xr:revisionPtr xr6:coauthVersionLast="47" xr6:coauthVersionMax="47" documentId="13_ncr:1_{E7761B41-7027-43C0-83D9-B2C90F0AED7C}" revIDLastSave="0" xr10:uidLastSave="{00000000-0000-0000-0000-000000000000}"/>
  <bookViews>
    <workbookView xr2:uid="{00000000-000D-0000-FFFF-FFFF00000000}" windowHeight="16440" windowWidth="29040" xWindow="-120" yWindow="-120"/>
  </bookViews>
  <sheets>
    <sheet r:id="rId1" name="取立金額計算シート" sheetId="12"/>
  </sheets>
  <definedNames>
    <definedName localSheetId="0" name="_xlnm.Print_Area">取立金額計算シート!$A$1:$P$17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2" l="1"/>
  <c r="P6" i="12"/>
  <c r="L11" i="12" l="1"/>
  <c r="Q14" i="12" l="1"/>
  <c r="P9" i="12"/>
  <c r="P8" i="12"/>
  <c r="P7" i="12"/>
  <c r="P14" i="12" l="1"/>
  <c r="P16" i="12" s="1"/>
  <c r="Q15" i="12"/>
</calcChain>
</file>

<file path=xl/sharedStrings.xml><?xml version="1.0" encoding="utf-8"?>
<sst xmlns="http://schemas.openxmlformats.org/spreadsheetml/2006/main" count="53" uniqueCount="43">
  <si>
    <t>上記給料等から控除された源泉所得税額</t>
    <rPh sb="0" eb="2">
      <t>ジョウキ</t>
    </rPh>
    <rPh sb="2" eb="4">
      <t>キュウリョウ</t>
    </rPh>
    <rPh sb="4" eb="5">
      <t>トウ</t>
    </rPh>
    <rPh sb="7" eb="9">
      <t>コウジョ</t>
    </rPh>
    <rPh sb="12" eb="14">
      <t>ゲンセン</t>
    </rPh>
    <rPh sb="14" eb="17">
      <t>ショトクゼイ</t>
    </rPh>
    <rPh sb="17" eb="18">
      <t>ガク</t>
    </rPh>
    <phoneticPr fontId="1"/>
  </si>
  <si>
    <t>上記給料等から控除された社会保険料</t>
    <rPh sb="0" eb="2">
      <t>ジョウキ</t>
    </rPh>
    <rPh sb="2" eb="4">
      <t>キュウリョウ</t>
    </rPh>
    <rPh sb="4" eb="5">
      <t>トウ</t>
    </rPh>
    <rPh sb="7" eb="9">
      <t>コウジョ</t>
    </rPh>
    <rPh sb="12" eb="14">
      <t>シャカイ</t>
    </rPh>
    <rPh sb="14" eb="17">
      <t>ホケンリョウ</t>
    </rPh>
    <phoneticPr fontId="1"/>
  </si>
  <si>
    <t>国税徴収法</t>
    <rPh sb="0" eb="2">
      <t>コクゼイ</t>
    </rPh>
    <rPh sb="2" eb="4">
      <t>チョウシュウ</t>
    </rPh>
    <rPh sb="4" eb="5">
      <t>ホウ</t>
    </rPh>
    <phoneticPr fontId="1"/>
  </si>
  <si>
    <t>施行令</t>
    <rPh sb="0" eb="2">
      <t>セコウ</t>
    </rPh>
    <rPh sb="2" eb="3">
      <t>レイ</t>
    </rPh>
    <phoneticPr fontId="1"/>
  </si>
  <si>
    <t>第34条の金額</t>
    <rPh sb="0" eb="1">
      <t>ダイ</t>
    </rPh>
    <rPh sb="3" eb="4">
      <t>ジョウ</t>
    </rPh>
    <rPh sb="5" eb="7">
      <t>キンガク</t>
    </rPh>
    <phoneticPr fontId="1"/>
  </si>
  <si>
    <t>（桐生市役所に支払う金額）</t>
    <rPh sb="1" eb="3">
      <t>キリュウ</t>
    </rPh>
    <rPh sb="3" eb="6">
      <t>シヤクショ</t>
    </rPh>
    <rPh sb="7" eb="9">
      <t>シハラ</t>
    </rPh>
    <rPh sb="10" eb="12">
      <t>キンガク</t>
    </rPh>
    <phoneticPr fontId="1"/>
  </si>
  <si>
    <t>　差押金額　　A－（B＋C＋D＋E＋F）＝</t>
    <rPh sb="1" eb="3">
      <t>サシオサエ</t>
    </rPh>
    <rPh sb="3" eb="5">
      <t>キンガク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</si>
  <si>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</si>
  <si>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</si>
  <si>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</si>
  <si>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</si>
  <si>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</si>
  <si>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＋（</t>
    <phoneticPr fontId="1"/>
  </si>
  <si>
    <t>×</t>
    <phoneticPr fontId="1"/>
  </si>
  <si>
    <t>）＝</t>
    <phoneticPr fontId="1"/>
  </si>
  <si>
    <t>＝</t>
    <phoneticPr fontId="1"/>
  </si>
  <si>
    <t>F</t>
    <phoneticPr fontId="1"/>
  </si>
  <si>
    <t>滞納者と生計を一　　　　　にする親族の数</t>
    <rPh sb="0" eb="3">
      <t>タイノウシャ</t>
    </rPh>
    <rPh sb="4" eb="6">
      <t>セイケイ</t>
    </rPh>
    <rPh sb="7" eb="8">
      <t>イツ</t>
    </rPh>
    <rPh sb="16" eb="18">
      <t>シンゾク</t>
    </rPh>
    <rPh sb="19" eb="20">
      <t>カズ</t>
    </rPh>
    <phoneticPr fontId="1"/>
  </si>
  <si>
    <t>　　又は、E×２のいづれか少ない金額</t>
    <rPh sb="2" eb="3">
      <t>マタ</t>
    </rPh>
    <rPh sb="13" eb="14">
      <t>スク</t>
    </rPh>
    <rPh sb="16" eb="18">
      <t>キンガク</t>
    </rPh>
    <phoneticPr fontId="1"/>
  </si>
  <si>
    <t>源泉徴収所得税</t>
    <rPh sb="0" eb="2">
      <t>ゲンセン</t>
    </rPh>
    <rPh sb="2" eb="4">
      <t>チョウシュウ</t>
    </rPh>
    <rPh sb="4" eb="7">
      <t>ショトクゼイ</t>
    </rPh>
    <phoneticPr fontId="1"/>
  </si>
  <si>
    <t>→</t>
    <phoneticPr fontId="1"/>
  </si>
  <si>
    <t>1,000円未満切捨て</t>
    <rPh sb="1" eb="6">
      <t>０００エン</t>
    </rPh>
    <rPh sb="6" eb="8">
      <t>ミマン</t>
    </rPh>
    <rPh sb="8" eb="10">
      <t>キリス</t>
    </rPh>
    <phoneticPr fontId="1"/>
  </si>
  <si>
    <t>1,000円未満切上げ</t>
    <rPh sb="1" eb="6">
      <t>０００エン</t>
    </rPh>
    <rPh sb="6" eb="8">
      <t>ミマン</t>
    </rPh>
    <rPh sb="8" eb="10">
      <t>キリアゲ</t>
    </rPh>
    <phoneticPr fontId="1"/>
  </si>
  <si>
    <t>1,000円未満切上げ</t>
    <rPh sb="5" eb="6">
      <t>エン</t>
    </rPh>
    <rPh sb="6" eb="8">
      <t>ミマン</t>
    </rPh>
    <rPh sb="8" eb="10">
      <t>キリアゲ</t>
    </rPh>
    <phoneticPr fontId="1"/>
  </si>
  <si>
    <t>{A－（B＋C＋D＋E）}×</t>
    <phoneticPr fontId="1"/>
  </si>
  <si>
    <r>
      <t>社会保険料</t>
    </r>
    <r>
      <rPr>
        <sz val="9"/>
        <rFont val="ＭＳ Ｐゴシック"/>
        <family val="3"/>
        <charset val="128"/>
      </rPr>
      <t>　(健康保険、雇用保険等)</t>
    </r>
    <rPh sb="0" eb="2">
      <t>シャカイ</t>
    </rPh>
    <rPh sb="2" eb="4">
      <t>ホケン</t>
    </rPh>
    <rPh sb="4" eb="5">
      <t>リョウ</t>
    </rPh>
    <rPh sb="7" eb="9">
      <t>ケンコウ</t>
    </rPh>
    <rPh sb="9" eb="11">
      <t>ホケン</t>
    </rPh>
    <rPh sb="12" eb="14">
      <t>コヨウ</t>
    </rPh>
    <rPh sb="14" eb="16">
      <t>ホケン</t>
    </rPh>
    <rPh sb="16" eb="17">
      <t>ナド</t>
    </rPh>
    <phoneticPr fontId="1"/>
  </si>
  <si>
    <t>給与支給額</t>
    <rPh sb="2" eb="5">
      <t>シキュウガク</t>
    </rPh>
    <phoneticPr fontId="1"/>
  </si>
  <si>
    <t>生計を一にする親族の数</t>
    <rPh sb="0" eb="2">
      <t>セイケイ</t>
    </rPh>
    <rPh sb="3" eb="4">
      <t>イチ</t>
    </rPh>
    <rPh sb="7" eb="9">
      <t>シンゾク</t>
    </rPh>
    <rPh sb="10" eb="11">
      <t>カズ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</si>
  <si>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</si>
  <si>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</si>
  <si>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</si>
  <si>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</si>
  <si>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</si>
  <si>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給与等差押えにかかる取立額計算（自動計算されます）</t>
    <rPh sb="0" eb="1">
      <t>キュウ</t>
    </rPh>
    <rPh sb="1" eb="2">
      <t>ヨ</t>
    </rPh>
    <rPh sb="2" eb="3">
      <t>ナド</t>
    </rPh>
    <rPh sb="3" eb="5">
      <t>サシオサ</t>
    </rPh>
    <rPh sb="10" eb="12">
      <t>トリタテ</t>
    </rPh>
    <rPh sb="12" eb="13">
      <t>ガク</t>
    </rPh>
    <rPh sb="13" eb="14">
      <t>ケイ</t>
    </rPh>
    <rPh sb="14" eb="15">
      <t>ザン</t>
    </rPh>
    <rPh sb="16" eb="18">
      <t>ジドウ</t>
    </rPh>
    <rPh sb="18" eb="20">
      <t>ケイサン</t>
    </rPh>
    <phoneticPr fontId="1"/>
  </si>
  <si>
    <t>①～⑤の欄に入力してください。</t>
    <rPh sb="4" eb="5">
      <t>ラン</t>
    </rPh>
    <rPh sb="6" eb="8">
      <t>ニュウリョク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</si>
  <si>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</si>
  <si>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</si>
  <si>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給与等明細額</t>
    <rPh sb="2" eb="3">
      <t>ナド</t>
    </rPh>
    <rPh sb="3" eb="5">
      <t>メイサイ</t>
    </rPh>
    <rPh sb="5" eb="6">
      <t>ガク</t>
    </rPh>
    <phoneticPr fontId="1"/>
  </si>
  <si>
    <t>特別徴収住民税</t>
    <rPh sb="0" eb="2">
      <t>トクベツ</t>
    </rPh>
    <rPh sb="2" eb="4">
      <t>チョウシュウ</t>
    </rPh>
    <rPh sb="4" eb="7">
      <t>ジュウミンゼイ</t>
    </rPh>
    <phoneticPr fontId="1"/>
  </si>
  <si>
    <t>上記給料等から控除された住民税額</t>
    <rPh sb="0" eb="2">
      <t>ジョウキ</t>
    </rPh>
    <rPh sb="2" eb="4">
      <t>キュウリョウ</t>
    </rPh>
    <rPh sb="4" eb="5">
      <t>トウ</t>
    </rPh>
    <rPh sb="7" eb="9">
      <t>コウジョ</t>
    </rPh>
    <rPh sb="12" eb="15">
      <t>ジュウミンゼイ</t>
    </rPh>
    <rPh sb="15" eb="16">
      <t>ガク</t>
    </rPh>
    <phoneticPr fontId="1"/>
  </si>
  <si>
    <r>
      <t>支給額総額</t>
    </r>
    <r>
      <rPr>
        <sz val="9"/>
        <rFont val="ＭＳ Ｐゴシック"/>
        <family val="3"/>
        <charset val="128"/>
      </rPr>
      <t>（給与額のほか諸手当を含む総額）</t>
    </r>
    <rPh sb="0" eb="3">
      <t>シキュウガク</t>
    </rPh>
    <rPh sb="3" eb="5">
      <t>ソウガク</t>
    </rPh>
    <rPh sb="6" eb="8">
      <t>キュウヨ</t>
    </rPh>
    <rPh sb="8" eb="9">
      <t>ガク</t>
    </rPh>
    <rPh sb="12" eb="15">
      <t>ショテアテ</t>
    </rPh>
    <rPh sb="16" eb="17">
      <t>フク</t>
    </rPh>
    <rPh sb="18" eb="20">
      <t>ソウガク</t>
    </rPh>
    <phoneticPr fontId="1"/>
  </si>
  <si>
    <t>　</t>
    <phoneticPr fontId="1"/>
  </si>
  <si>
    <t>※⑤「生計を一にする親族の数」については、貴社あて差押通知書に同封した計算シート記載の人数を入力してください。</t>
    <rPh sb="3" eb="5">
      <t>セイケイ</t>
    </rPh>
    <rPh sb="6" eb="7">
      <t>イチ</t>
    </rPh>
    <rPh sb="10" eb="12">
      <t>シンゾク</t>
    </rPh>
    <rPh sb="13" eb="14">
      <t>カズ</t>
    </rPh>
    <rPh sb="21" eb="23">
      <t>キシャ</t>
    </rPh>
    <rPh sb="25" eb="27">
      <t>サシオサエ</t>
    </rPh>
    <rPh sb="27" eb="30">
      <t>ツウチショ</t>
    </rPh>
    <rPh sb="31" eb="33">
      <t>ドウフウ</t>
    </rPh>
    <rPh sb="35" eb="37">
      <t>ケイサン</t>
    </rPh>
    <rPh sb="40" eb="42">
      <t>キサイ</t>
    </rPh>
    <rPh sb="43" eb="45">
      <t>ニンズウ</t>
    </rPh>
    <rPh sb="46" eb="4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</si>
</sst>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#&quot;円&quot;"/>
    <numFmt numFmtId="177" formatCode="#,###&quot;人&quot;"/>
    <numFmt numFmtId="178" formatCode="#\ ?/100"/>
    <numFmt numFmtId="179" formatCode="#,##0&quot;円&quot;"/>
    <numFmt numFmtId="180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0" xfId="0" applyFont="1" applyBorder="1" applyAlignment="1">
      <alignment horizontal="distributed"/>
    </xf>
    <xf numFmtId="0" fontId="2" fillId="0" borderId="5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176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2" fillId="0" borderId="7" xfId="0" applyFont="1" applyBorder="1">
      <alignment vertical="center"/>
    </xf>
    <xf numFmtId="178" fontId="3" fillId="0" borderId="8" xfId="0" applyNumberFormat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5" fontId="0" fillId="0" borderId="0" xfId="0" applyNumberFormat="1">
      <alignment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top"/>
    </xf>
    <xf numFmtId="0" fontId="2" fillId="0" borderId="12" xfId="0" applyFont="1" applyBorder="1">
      <alignment vertical="center"/>
    </xf>
    <xf numFmtId="0" fontId="3" fillId="0" borderId="13" xfId="0" applyFont="1" applyBorder="1" applyAlignment="1"/>
    <xf numFmtId="0" fontId="3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3" fillId="0" borderId="17" xfId="0" applyFont="1" applyBorder="1" applyAlignment="1">
      <alignment vertical="top"/>
    </xf>
    <xf numFmtId="0" fontId="3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77" fontId="3" fillId="0" borderId="0" xfId="0" applyNumberFormat="1" applyFont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179" fontId="9" fillId="0" borderId="0" xfId="1" applyNumberFormat="1" applyFon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>
      <alignment horizontal="center" vertical="center"/>
    </xf>
    <xf numFmtId="180" fontId="7" fillId="2" borderId="23" xfId="1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>
      <alignment vertical="center"/>
    </xf>
    <xf numFmtId="180" fontId="7" fillId="2" borderId="23" xfId="1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80" fontId="7" fillId="2" borderId="23" xfId="1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8" fillId="0" borderId="1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5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9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3" fillId="0" borderId="8" xfId="0" applyFont="1" applyBorder="1" applyAlignment="1">
      <alignment horizontal="right"/>
    </xf>
    <xf numFmtId="176" fontId="3" fillId="0" borderId="8" xfId="0" applyNumberFormat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1"/>
  <sheetViews>
    <sheetView showGridLines="0" tabSelected="1" view="pageBreakPreview" zoomScale="85" zoomScaleNormal="100" zoomScaleSheetLayoutView="85" workbookViewId="0">
      <selection activeCell="C7" sqref="C7"/>
    </sheetView>
  </sheetViews>
  <sheetFormatPr defaultRowHeight="13.5" x14ac:dyDescent="0.15"/>
  <cols>
    <col min="1" max="1" width="37.625" bestFit="1" customWidth="1"/>
    <col min="2" max="2" width="3.375" customWidth="1"/>
    <col min="3" max="3" width="18.25" customWidth="1"/>
    <col min="4" max="4" width="3.375" style="32" customWidth="1"/>
    <col min="5" max="5" width="3.375" bestFit="1" customWidth="1"/>
    <col min="6" max="6" width="2.125" customWidth="1"/>
    <col min="7" max="7" width="10.625" customWidth="1"/>
    <col min="8" max="8" width="9.875" bestFit="1" customWidth="1"/>
    <col min="9" max="9" width="2.875" customWidth="1"/>
    <col min="10" max="10" width="9.125" bestFit="1" customWidth="1"/>
    <col min="11" max="11" width="2" customWidth="1"/>
    <col min="12" max="12" width="4.25" customWidth="1"/>
    <col min="13" max="13" width="4.625" customWidth="1"/>
    <col min="14" max="14" width="10.125" customWidth="1"/>
    <col min="15" max="15" width="2.75" customWidth="1"/>
    <col min="16" max="16" width="17.375" customWidth="1"/>
    <col min="17" max="17" width="7.5" bestFit="1" customWidth="1"/>
    <col min="18" max="18" width="10.125" bestFit="1" customWidth="1"/>
    <col min="19" max="19" width="7.875" customWidth="1"/>
  </cols>
  <sheetData>
    <row r="2" spans="1:18" x14ac:dyDescent="0.15">
      <c r="B2" t="s">
        <v>34</v>
      </c>
      <c r="C2" s="39"/>
      <c r="D2" s="39"/>
    </row>
    <row r="4" spans="1:18" ht="24" customHeight="1" x14ac:dyDescent="0.15">
      <c r="A4" s="47" t="s">
        <v>37</v>
      </c>
      <c r="B4" s="48"/>
      <c r="C4" s="49"/>
      <c r="D4" s="34"/>
      <c r="F4" s="54" t="s">
        <v>33</v>
      </c>
      <c r="G4" s="55"/>
      <c r="H4" s="55"/>
      <c r="I4" s="55"/>
      <c r="J4" s="55"/>
      <c r="K4" s="55"/>
      <c r="L4" s="55"/>
      <c r="M4" s="55"/>
      <c r="N4" s="55"/>
      <c r="O4" s="55"/>
      <c r="P4" s="56"/>
    </row>
    <row r="5" spans="1:18" s="35" customFormat="1" ht="8.25" customHeight="1" x14ac:dyDescent="0.15">
      <c r="A5" s="34"/>
      <c r="B5" s="34"/>
      <c r="C5" s="34"/>
      <c r="D5" s="34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8" ht="30" customHeight="1" x14ac:dyDescent="0.15">
      <c r="A6" s="45" t="s">
        <v>40</v>
      </c>
      <c r="B6" s="43" t="s">
        <v>28</v>
      </c>
      <c r="C6" s="46"/>
      <c r="D6" s="42" t="s">
        <v>35</v>
      </c>
      <c r="E6" s="32" t="s">
        <v>20</v>
      </c>
      <c r="F6" s="2"/>
      <c r="G6" s="58" t="s">
        <v>26</v>
      </c>
      <c r="H6" s="58"/>
      <c r="I6" s="58"/>
      <c r="J6" s="58"/>
      <c r="K6" s="3"/>
      <c r="L6" s="3"/>
      <c r="M6" s="3"/>
      <c r="N6" s="37" t="s">
        <v>21</v>
      </c>
      <c r="O6" s="4" t="s">
        <v>7</v>
      </c>
      <c r="P6" s="21">
        <f>ROUNDDOWN(C6,-3)</f>
        <v>0</v>
      </c>
      <c r="R6" s="20"/>
    </row>
    <row r="7" spans="1:18" ht="30" customHeight="1" x14ac:dyDescent="0.15">
      <c r="A7" s="45" t="s">
        <v>19</v>
      </c>
      <c r="B7" s="43" t="s">
        <v>29</v>
      </c>
      <c r="C7" s="44"/>
      <c r="D7" s="42" t="s">
        <v>35</v>
      </c>
      <c r="E7" s="32" t="s">
        <v>20</v>
      </c>
      <c r="F7" s="2"/>
      <c r="G7" s="59" t="s">
        <v>0</v>
      </c>
      <c r="H7" s="59"/>
      <c r="I7" s="59"/>
      <c r="J7" s="59"/>
      <c r="K7" s="5"/>
      <c r="L7" s="5"/>
      <c r="M7" s="5"/>
      <c r="N7" s="37" t="s">
        <v>22</v>
      </c>
      <c r="O7" s="6" t="s">
        <v>8</v>
      </c>
      <c r="P7" s="22">
        <f>ROUNDUP(C7,-3)</f>
        <v>0</v>
      </c>
      <c r="R7" s="20"/>
    </row>
    <row r="8" spans="1:18" ht="30" customHeight="1" x14ac:dyDescent="0.15">
      <c r="A8" s="45" t="s">
        <v>38</v>
      </c>
      <c r="B8" s="43" t="s">
        <v>30</v>
      </c>
      <c r="C8" s="44"/>
      <c r="D8" s="42" t="s">
        <v>35</v>
      </c>
      <c r="E8" s="32" t="s">
        <v>20</v>
      </c>
      <c r="F8" s="2"/>
      <c r="G8" s="59" t="s">
        <v>39</v>
      </c>
      <c r="H8" s="59"/>
      <c r="I8" s="59"/>
      <c r="J8" s="59"/>
      <c r="K8" s="7"/>
      <c r="L8" s="7"/>
      <c r="M8" s="7"/>
      <c r="N8" s="37" t="s">
        <v>23</v>
      </c>
      <c r="O8" s="4" t="s">
        <v>9</v>
      </c>
      <c r="P8" s="21">
        <f>ROUNDUP(C8,-3)</f>
        <v>0</v>
      </c>
      <c r="R8" s="20"/>
    </row>
    <row r="9" spans="1:18" ht="30" customHeight="1" x14ac:dyDescent="0.15">
      <c r="A9" s="45" t="s">
        <v>25</v>
      </c>
      <c r="B9" s="43" t="s">
        <v>31</v>
      </c>
      <c r="C9" s="44"/>
      <c r="D9" s="42" t="s">
        <v>35</v>
      </c>
      <c r="E9" s="32" t="s">
        <v>20</v>
      </c>
      <c r="F9" s="2"/>
      <c r="G9" s="59" t="s">
        <v>1</v>
      </c>
      <c r="H9" s="59"/>
      <c r="I9" s="59"/>
      <c r="J9" s="59"/>
      <c r="K9" s="7"/>
      <c r="L9" s="7"/>
      <c r="M9" s="7"/>
      <c r="N9" s="37" t="s">
        <v>22</v>
      </c>
      <c r="O9" s="4" t="s">
        <v>10</v>
      </c>
      <c r="P9" s="22">
        <f>ROUNDUP(C9,-3)</f>
        <v>0</v>
      </c>
      <c r="R9" s="20"/>
    </row>
    <row r="10" spans="1:18" ht="18" customHeight="1" x14ac:dyDescent="0.15">
      <c r="D10" s="41"/>
      <c r="F10" s="1"/>
      <c r="G10" s="8" t="s">
        <v>2</v>
      </c>
      <c r="H10" s="5"/>
      <c r="I10" s="5"/>
      <c r="J10" s="5"/>
      <c r="K10" s="5"/>
      <c r="L10" s="5"/>
      <c r="M10" s="5"/>
      <c r="N10" s="53" t="s">
        <v>22</v>
      </c>
      <c r="O10" s="65" t="s">
        <v>11</v>
      </c>
      <c r="P10" s="60">
        <f>107000+(C11*48000)</f>
        <v>107000</v>
      </c>
      <c r="R10" s="64"/>
    </row>
    <row r="11" spans="1:18" ht="15" customHeight="1" x14ac:dyDescent="0.15">
      <c r="A11" s="51" t="s">
        <v>27</v>
      </c>
      <c r="B11" s="57" t="s">
        <v>32</v>
      </c>
      <c r="C11" s="50"/>
      <c r="D11" s="69" t="s">
        <v>36</v>
      </c>
      <c r="E11" s="52" t="s">
        <v>20</v>
      </c>
      <c r="F11" s="9"/>
      <c r="G11" s="10" t="s">
        <v>3</v>
      </c>
      <c r="H11" s="11">
        <v>107000</v>
      </c>
      <c r="I11" s="12" t="s">
        <v>12</v>
      </c>
      <c r="J11" s="11">
        <v>48000</v>
      </c>
      <c r="K11" s="5" t="s">
        <v>13</v>
      </c>
      <c r="L11" s="38" t="str">
        <f>IF(C11=0,"0人",C11)</f>
        <v>0人</v>
      </c>
      <c r="M11" s="5" t="s">
        <v>14</v>
      </c>
      <c r="N11" s="53"/>
      <c r="O11" s="66"/>
      <c r="P11" s="61"/>
      <c r="R11" s="64"/>
    </row>
    <row r="12" spans="1:18" ht="14.25" customHeight="1" x14ac:dyDescent="0.15">
      <c r="A12" s="51"/>
      <c r="B12" s="57"/>
      <c r="C12" s="50"/>
      <c r="D12" s="69"/>
      <c r="E12" s="52"/>
      <c r="F12" s="9"/>
      <c r="G12" s="13" t="s">
        <v>4</v>
      </c>
      <c r="H12" s="5"/>
      <c r="I12" s="5"/>
      <c r="J12" s="5"/>
      <c r="K12" s="72" t="s">
        <v>17</v>
      </c>
      <c r="L12" s="72"/>
      <c r="M12" s="73"/>
      <c r="N12" s="53"/>
      <c r="O12" s="66"/>
      <c r="P12" s="61"/>
      <c r="R12" s="64"/>
    </row>
    <row r="13" spans="1:18" ht="12" customHeight="1" x14ac:dyDescent="0.15">
      <c r="F13" s="14"/>
      <c r="G13" s="5"/>
      <c r="H13" s="5"/>
      <c r="I13" s="5"/>
      <c r="J13" s="5"/>
      <c r="K13" s="72"/>
      <c r="L13" s="72"/>
      <c r="M13" s="73"/>
      <c r="N13" s="53"/>
      <c r="O13" s="67"/>
      <c r="P13" s="61"/>
      <c r="R13" s="64"/>
    </row>
    <row r="14" spans="1:18" ht="20.25" customHeight="1" x14ac:dyDescent="0.15">
      <c r="F14" s="1"/>
      <c r="G14" s="74" t="s">
        <v>24</v>
      </c>
      <c r="H14" s="74"/>
      <c r="I14" s="74"/>
      <c r="J14" s="15">
        <v>0.2</v>
      </c>
      <c r="K14" s="16" t="s">
        <v>15</v>
      </c>
      <c r="L14" s="75"/>
      <c r="M14" s="75"/>
      <c r="N14" s="70" t="s">
        <v>22</v>
      </c>
      <c r="O14" s="65" t="s">
        <v>16</v>
      </c>
      <c r="P14" s="60">
        <f>IF((P6-P7-P8-P9-P10)*0.2&lt;P10*2,ROUNDUP((P6-P7-P8-P9-P10)*0.2,-3),P10*2)</f>
        <v>-22000</v>
      </c>
      <c r="Q14">
        <f>+P10*2</f>
        <v>214000</v>
      </c>
      <c r="R14" s="64"/>
    </row>
    <row r="15" spans="1:18" ht="18.75" customHeight="1" thickBot="1" x14ac:dyDescent="0.2">
      <c r="A15" s="68" t="s">
        <v>42</v>
      </c>
      <c r="B15" s="68"/>
      <c r="C15" s="68"/>
      <c r="D15" s="40"/>
      <c r="F15" s="9"/>
      <c r="G15" s="23" t="s">
        <v>18</v>
      </c>
      <c r="H15" s="5"/>
      <c r="I15" s="5"/>
      <c r="J15" s="13"/>
      <c r="K15" s="5"/>
      <c r="L15" s="5"/>
      <c r="M15" s="5"/>
      <c r="N15" s="71"/>
      <c r="O15" s="66"/>
      <c r="P15" s="61"/>
      <c r="Q15">
        <f>ROUNDUP((P6-(P7+P8+P9+P10))*20/100,-3)</f>
        <v>-22000</v>
      </c>
      <c r="R15" s="64"/>
    </row>
    <row r="16" spans="1:18" ht="19.5" customHeight="1" thickTop="1" x14ac:dyDescent="0.15">
      <c r="A16" s="68"/>
      <c r="B16" s="68"/>
      <c r="C16" s="68"/>
      <c r="D16" s="40"/>
      <c r="F16" s="24"/>
      <c r="G16" s="25" t="s">
        <v>6</v>
      </c>
      <c r="H16" s="26"/>
      <c r="I16" s="26"/>
      <c r="J16" s="26"/>
      <c r="K16" s="26"/>
      <c r="L16" s="26"/>
      <c r="M16" s="26"/>
      <c r="N16" s="26"/>
      <c r="O16" s="27"/>
      <c r="P16" s="62">
        <f>P6-P7-P8-P9-P10-P14</f>
        <v>-85000</v>
      </c>
      <c r="R16" s="64"/>
    </row>
    <row r="17" spans="3:18" ht="20.25" customHeight="1" thickBot="1" x14ac:dyDescent="0.2">
      <c r="F17" s="28"/>
      <c r="G17" s="29" t="s">
        <v>5</v>
      </c>
      <c r="H17" s="30"/>
      <c r="I17" s="30"/>
      <c r="J17" s="30"/>
      <c r="K17" s="30"/>
      <c r="L17" s="30"/>
      <c r="M17" s="30"/>
      <c r="N17" s="30"/>
      <c r="O17" s="31"/>
      <c r="P17" s="63"/>
      <c r="R17" s="64"/>
    </row>
    <row r="18" spans="3:18" ht="14.25" thickTop="1" x14ac:dyDescent="0.15"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3:18" x14ac:dyDescent="0.15"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3:18" x14ac:dyDescent="0.15">
      <c r="F20" s="17"/>
      <c r="G20" s="19"/>
      <c r="H20" s="18"/>
      <c r="I20" s="18"/>
      <c r="J20" s="18"/>
      <c r="K20" s="18"/>
      <c r="L20" s="18"/>
      <c r="M20" s="18"/>
      <c r="N20" s="18"/>
      <c r="O20" s="18"/>
      <c r="P20" s="18"/>
    </row>
    <row r="21" spans="3:18" x14ac:dyDescent="0.15">
      <c r="F21" s="17"/>
      <c r="G21" s="19"/>
      <c r="H21" s="18"/>
      <c r="I21" s="18"/>
      <c r="J21" s="18"/>
      <c r="K21" s="18"/>
      <c r="L21" s="18"/>
      <c r="M21" s="18"/>
      <c r="N21" s="18"/>
      <c r="O21" s="18"/>
      <c r="P21" s="18"/>
    </row>
    <row r="22" spans="3:18" x14ac:dyDescent="0.15">
      <c r="F22" s="17"/>
      <c r="G22" s="19"/>
      <c r="H22" s="18"/>
      <c r="I22" s="18"/>
      <c r="J22" s="18"/>
      <c r="K22" s="18"/>
      <c r="L22" s="18"/>
      <c r="M22" s="18"/>
      <c r="N22" s="18"/>
      <c r="O22" s="18"/>
      <c r="P22" s="18"/>
    </row>
    <row r="23" spans="3:18" x14ac:dyDescent="0.15">
      <c r="C23" t="s">
        <v>41</v>
      </c>
      <c r="F23" s="17"/>
      <c r="G23" s="19"/>
      <c r="H23" s="18"/>
      <c r="I23" s="18"/>
      <c r="J23" s="18"/>
      <c r="K23" s="18"/>
      <c r="L23" s="18"/>
      <c r="M23" s="18"/>
      <c r="N23" s="18"/>
      <c r="O23" s="18"/>
      <c r="P23" s="18"/>
    </row>
    <row r="24" spans="3:18" x14ac:dyDescent="0.15">
      <c r="F24" s="17"/>
      <c r="G24" s="19"/>
      <c r="H24" s="18"/>
      <c r="I24" s="18"/>
      <c r="J24" s="18"/>
      <c r="K24" s="18"/>
      <c r="L24" s="18"/>
      <c r="M24" s="18"/>
      <c r="N24" s="18"/>
      <c r="O24" s="18"/>
      <c r="P24" s="18"/>
    </row>
    <row r="25" spans="3:18" x14ac:dyDescent="0.15"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3:18" x14ac:dyDescent="0.15"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3:18" x14ac:dyDescent="0.15"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3:18" x14ac:dyDescent="0.15"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3:18" x14ac:dyDescent="0.15"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3:18" x14ac:dyDescent="0.15"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3:18" x14ac:dyDescent="0.15"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</sheetData>
  <sheetProtection algorithmName="SHA-512" hashValue="PxRY6mz9Umw7XAI5gWD+h+sWDDaUzVWDNWcHv3s26eqFsPoc/eohogdiBYbW40MCcLBm1xw5mYrRpDkOX/DXBg==" saltValue="tgaA9rroX4ykoZlhYaEkdQ==" spinCount="100000" sheet="1" objects="1" scenarios="1"/>
  <mergeCells count="25">
    <mergeCell ref="A15:C16"/>
    <mergeCell ref="D11:D12"/>
    <mergeCell ref="N14:N15"/>
    <mergeCell ref="K12:M13"/>
    <mergeCell ref="G14:I14"/>
    <mergeCell ref="L14:M14"/>
    <mergeCell ref="P14:P15"/>
    <mergeCell ref="P16:P17"/>
    <mergeCell ref="R16:R17"/>
    <mergeCell ref="O10:O13"/>
    <mergeCell ref="O14:O15"/>
    <mergeCell ref="P10:P13"/>
    <mergeCell ref="R10:R13"/>
    <mergeCell ref="R14:R15"/>
    <mergeCell ref="A4:C4"/>
    <mergeCell ref="C11:C12"/>
    <mergeCell ref="A11:A12"/>
    <mergeCell ref="E11:E12"/>
    <mergeCell ref="N10:N13"/>
    <mergeCell ref="F4:P4"/>
    <mergeCell ref="B11:B12"/>
    <mergeCell ref="G6:J6"/>
    <mergeCell ref="G7:J7"/>
    <mergeCell ref="G8:J8"/>
    <mergeCell ref="G9:J9"/>
  </mergeCells>
  <phoneticPr fontId="1"/>
  <printOptions horizontalCentered="1"/>
  <pageMargins left="0.78740157480314965" right="0.59055118110236227" top="0.78740157480314965" bottom="0.98425196850393704" header="0.51181102362204722" footer="0.51181102362204722"/>
  <pageSetup paperSize="9" scale="94" orientation="landscape" horizontalDpi="360" verticalDpi="36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取立金額計算シート</vt:lpstr>
      <vt:lpstr>取立金額計算シート!Print_Area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2026-03-12T02:19:29Z</dcterms:created>
  <dcterms:modified xsi:type="dcterms:W3CDTF">2026-03-12T02:24:51Z</dcterms:modified>
</cp:coreProperties>
</file>